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<sst xmlns="http://schemas.openxmlformats.org/spreadsheetml/2006/main" count="43" uniqueCount="24">
  <si>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Umbuchungsanordnung</t>
  </si>
  <si>
    <t>der Markt Hofkirchen</t>
  </si>
  <si>
    <t xml:space="preserve">wird angewiesen, den Betrag von </t>
  </si>
  <si>
    <t>EURO</t>
  </si>
  <si>
    <t>in Worten:</t>
  </si>
  <si>
    <t>Haushaltsjahr</t>
  </si>
  <si>
    <t>von Haushaltsstelle</t>
  </si>
  <si>
    <t xml:space="preserve">   Beleg Nr.</t>
  </si>
  <si>
    <t>auf Haushaltsstelle</t>
  </si>
  <si>
    <t>Grund:</t>
  </si>
  <si>
    <t>Sachlich und rechnerisch richtig</t>
  </si>
  <si>
    <t>Hofkirchen,</t>
  </si>
  <si>
    <t>Beleg-Nr.</t>
  </si>
  <si>
    <t>Zeitbuch-Nr.</t>
  </si>
  <si>
    <t>x</t>
  </si>
  <si>
    <t xml:space="preserve">Bericht. HHst. </t>
  </si>
  <si>
    <t>rot abzusetzen</t>
  </si>
  <si>
    <t>815.3500.002</t>
  </si>
  <si>
    <t>815.3500.001</t>
  </si>
  <si>
    <t>Herstellungsbeiträge Entweg etc.</t>
  </si>
  <si>
    <t>Vermögenshaushalt</t>
  </si>
  <si>
    <t>Haushaltsmittel stehen zur Verfügung.</t>
  </si>
  <si>
    <t>Verwaltungshaushalt</t>
  </si>
  <si>
    <t>xxx, 1. Bürgermeister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</si>
</sst>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_ ;[Red]\-#,##0.00\ "/>
    <numFmt numFmtId="165" formatCode="#,##0.00\ &quot;€&quot;;[Red]\-#,##0.00\ &quot;€&quot;"/>
    <numFmt numFmtId="166" formatCode="General;[Red]\-General;[Red]General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 quotePrefix="1">
      <alignment/>
    </xf>
    <xf numFmtId="49" fontId="0" fillId="0" borderId="0" xfId="0" applyNumberFormat="1" applyAlignment="1">
      <alignment/>
    </xf>
    <xf numFmtId="165" fontId="1" fillId="0" borderId="0" xfId="0" applyNumberFormat="1" applyFont="1" applyAlignment="1">
      <alignment horizontal="right" vertical="center" indent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quotePrefix="1">
      <alignment/>
    </xf>
    <xf numFmtId="166" fontId="6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3" fontId="7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64" fontId="4" fillId="2" borderId="1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L32" sqref="L32"/>
    </sheetView>
  </sheetViews>
  <sheetFormatPr defaultColWidth="11.421875" defaultRowHeight="12.75"/>
  <cols>
    <col min="1" max="6" width="7.421875" style="0" customWidth="1"/>
    <col min="7" max="7" width="2.57421875" style="0" customWidth="1"/>
    <col min="8" max="8" width="12.7109375" style="0" bestFit="1" customWidth="1"/>
    <col min="9" max="9" width="4.7109375" style="0" customWidth="1"/>
    <col min="10" max="10" width="2.57421875" style="0" customWidth="1"/>
    <col min="11" max="11" width="18.8515625" style="0" customWidth="1"/>
    <col min="12" max="17" width="7.421875" style="0" customWidth="1"/>
    <col min="18" max="18" width="2.57421875" style="0" customWidth="1"/>
    <col min="20" max="20" width="4.7109375" style="0" customWidth="1"/>
    <col min="21" max="21" width="3.421875" style="0" customWidth="1"/>
    <col min="22" max="22" width="18.8515625" style="0" customWidth="1"/>
  </cols>
  <sheetData>
    <row r="1" spans="11:22" ht="17.25" customHeight="1">
      <c r="K1" s="21" t="str">
        <f>H9</f>
        <v>815.3500.002</v>
      </c>
      <c r="V1" t="str">
        <f>S9</f>
        <v>815.3500.001</v>
      </c>
    </row>
    <row r="3" spans="1:12" ht="18">
      <c r="A3" s="11" t="s">
        <v>0</v>
      </c>
      <c r="L3" s="11" t="s">
        <v>0</v>
      </c>
    </row>
    <row r="4" ht="18" customHeight="1"/>
    <row r="5" spans="1:12" ht="12.75">
      <c r="A5" t="s">
        <v>1</v>
      </c>
      <c r="L5" t="s">
        <v>1</v>
      </c>
    </row>
    <row r="6" spans="1:22" ht="12.75">
      <c r="A6" t="s">
        <v>2</v>
      </c>
      <c r="G6" s="3"/>
      <c r="H6" s="4"/>
      <c r="I6" s="4"/>
      <c r="J6" s="4"/>
      <c r="K6" s="5"/>
      <c r="L6" t="s">
        <v>2</v>
      </c>
      <c r="R6" s="3"/>
      <c r="S6" s="4"/>
      <c r="T6" s="4"/>
      <c r="U6" s="4"/>
      <c r="V6" s="5"/>
    </row>
    <row r="7" spans="7:22" ht="12.75">
      <c r="G7" s="2" t="s">
        <v>14</v>
      </c>
      <c r="H7" s="14" t="s">
        <v>20</v>
      </c>
      <c r="I7" s="7"/>
      <c r="J7" s="2"/>
      <c r="K7" s="15" t="s">
        <v>22</v>
      </c>
      <c r="R7" s="2" t="s">
        <v>14</v>
      </c>
      <c r="S7" s="14" t="s">
        <v>20</v>
      </c>
      <c r="T7" s="7"/>
      <c r="U7" s="2"/>
      <c r="V7" s="15" t="str">
        <f>K7</f>
        <v>Verwaltungshaushalt</v>
      </c>
    </row>
    <row r="8" spans="1:22" ht="15">
      <c r="A8" t="s">
        <v>3</v>
      </c>
      <c r="C8" s="55">
        <v>-6931</v>
      </c>
      <c r="D8" s="55"/>
      <c r="E8" s="13"/>
      <c r="G8" s="6"/>
      <c r="H8" s="7"/>
      <c r="I8" s="7"/>
      <c r="J8" s="7"/>
      <c r="K8" s="8"/>
      <c r="L8" t="s">
        <v>3</v>
      </c>
      <c r="N8" s="39">
        <f>C8*-1</f>
        <v>6931</v>
      </c>
      <c r="O8" s="39"/>
      <c r="P8" s="13"/>
      <c r="R8" s="6"/>
      <c r="S8" s="7"/>
      <c r="T8" s="7"/>
      <c r="U8" s="7"/>
      <c r="V8" s="8"/>
    </row>
    <row r="9" spans="7:22" ht="15.75">
      <c r="G9" s="6"/>
      <c r="H9" s="36" t="str">
        <f>D17</f>
        <v>815.3500.002</v>
      </c>
      <c r="I9" s="37"/>
      <c r="J9" s="37"/>
      <c r="K9" s="38"/>
      <c r="R9" s="6"/>
      <c r="S9" s="37" t="str">
        <f>D19</f>
        <v>815.3500.001</v>
      </c>
      <c r="T9" s="37"/>
      <c r="U9" s="37"/>
      <c r="V9" s="38"/>
    </row>
    <row r="10" spans="1:22" ht="12.75">
      <c r="A10" t="s">
        <v>4</v>
      </c>
      <c r="G10" s="6"/>
      <c r="H10" s="7"/>
      <c r="I10" s="7"/>
      <c r="J10" s="7"/>
      <c r="K10" s="8"/>
      <c r="L10" t="s">
        <v>4</v>
      </c>
      <c r="R10" s="6"/>
      <c r="S10" s="7"/>
      <c r="T10" s="7"/>
      <c r="U10" s="7"/>
      <c r="V10" s="8"/>
    </row>
    <row r="11" spans="7:22" ht="12.75">
      <c r="G11" s="6"/>
      <c r="H11" s="7" t="s">
        <v>5</v>
      </c>
      <c r="I11" s="7"/>
      <c r="J11" s="51">
        <v>2010</v>
      </c>
      <c r="K11" s="52"/>
      <c r="R11" s="6"/>
      <c r="S11" s="7" t="s">
        <v>5</v>
      </c>
      <c r="T11" s="7"/>
      <c r="U11" s="51">
        <v>2010</v>
      </c>
      <c r="V11" s="52"/>
    </row>
    <row r="12" spans="7:22" ht="12.75">
      <c r="G12" s="6"/>
      <c r="H12" s="7" t="s">
        <v>12</v>
      </c>
      <c r="I12" s="7"/>
      <c r="J12" s="16"/>
      <c r="K12" s="17"/>
      <c r="R12" s="6"/>
      <c r="S12" s="7" t="s">
        <v>12</v>
      </c>
      <c r="T12" s="7"/>
      <c r="U12" s="16"/>
      <c r="V12" s="17"/>
    </row>
    <row r="13" spans="1:22" ht="12.75">
      <c r="A13" s="12"/>
      <c r="B13" s="12"/>
      <c r="C13" s="12"/>
      <c r="D13" s="12"/>
      <c r="E13" s="12"/>
      <c r="F13" s="12"/>
      <c r="G13" s="9"/>
      <c r="H13" s="1" t="s">
        <v>13</v>
      </c>
      <c r="I13" s="1"/>
      <c r="J13" s="1"/>
      <c r="K13" s="10"/>
      <c r="L13" s="12"/>
      <c r="M13" s="12"/>
      <c r="N13" s="12"/>
      <c r="O13" s="12"/>
      <c r="P13" s="12"/>
      <c r="Q13" s="12"/>
      <c r="R13" s="9"/>
      <c r="S13" s="1" t="s">
        <v>13</v>
      </c>
      <c r="T13" s="1"/>
      <c r="U13" s="1"/>
      <c r="V13" s="10"/>
    </row>
    <row r="14" spans="1:18" ht="17.25" customHeight="1">
      <c r="A14" s="20" t="str">
        <f>Tabelle2!B1&amp;"----------------"</f>
        <v>minus   sechstausendneunhunderteinunddreißig----------------</v>
      </c>
      <c r="B14" s="20"/>
      <c r="C14" s="18"/>
      <c r="D14" s="18"/>
      <c r="E14" s="18"/>
      <c r="F14" s="18"/>
      <c r="G14" s="7"/>
      <c r="L14" s="20" t="str">
        <f>Tabelle2!B2&amp;"----------------"</f>
        <v>sechstausendneunhunderteinunddreißig----------------</v>
      </c>
      <c r="M14" s="18"/>
      <c r="N14" s="18"/>
      <c r="O14" s="18"/>
      <c r="P14" s="18"/>
      <c r="Q14" s="18"/>
      <c r="R14" s="7"/>
    </row>
    <row r="15" spans="4:18" ht="12.75">
      <c r="D15" s="19"/>
      <c r="F15" s="19"/>
      <c r="G15" s="7"/>
      <c r="O15" s="19"/>
      <c r="Q15" s="19"/>
      <c r="R15" s="7"/>
    </row>
    <row r="16" spans="4:17" ht="12.75">
      <c r="D16" s="7"/>
      <c r="E16" s="7"/>
      <c r="F16" s="7"/>
      <c r="O16" s="7"/>
      <c r="P16" s="7"/>
      <c r="Q16" s="7"/>
    </row>
    <row r="17" spans="1:21" ht="12.75">
      <c r="A17" t="s">
        <v>6</v>
      </c>
      <c r="D17" s="56" t="s">
        <v>17</v>
      </c>
      <c r="E17" s="56"/>
      <c r="F17" t="s">
        <v>7</v>
      </c>
      <c r="H17" s="1"/>
      <c r="I17" t="s">
        <v>16</v>
      </c>
      <c r="J17" s="30"/>
      <c r="L17" t="s">
        <v>6</v>
      </c>
      <c r="O17" s="40" t="str">
        <f>D17</f>
        <v>815.3500.002</v>
      </c>
      <c r="P17" s="53"/>
      <c r="Q17" t="s">
        <v>7</v>
      </c>
      <c r="S17" s="1"/>
      <c r="T17" t="s">
        <v>16</v>
      </c>
      <c r="U17" s="30"/>
    </row>
    <row r="18" spans="4:16" ht="12.75">
      <c r="D18" s="41"/>
      <c r="E18" s="42"/>
      <c r="O18" s="41"/>
      <c r="P18" s="42"/>
    </row>
    <row r="19" spans="1:19" ht="12.75">
      <c r="A19" t="s">
        <v>8</v>
      </c>
      <c r="D19" s="56" t="s">
        <v>18</v>
      </c>
      <c r="E19" s="56"/>
      <c r="F19" t="s">
        <v>7</v>
      </c>
      <c r="H19" s="1"/>
      <c r="L19" t="s">
        <v>8</v>
      </c>
      <c r="O19" s="31" t="str">
        <f>D19</f>
        <v>815.3500.001</v>
      </c>
      <c r="P19" s="54"/>
      <c r="Q19" t="s">
        <v>7</v>
      </c>
      <c r="S19" s="1"/>
    </row>
    <row r="22" spans="2:21" ht="12.75">
      <c r="B22" s="3" t="s">
        <v>9</v>
      </c>
      <c r="C22" s="33"/>
      <c r="D22" s="34"/>
      <c r="E22" s="34"/>
      <c r="F22" s="34"/>
      <c r="G22" s="34"/>
      <c r="H22" s="34"/>
      <c r="I22" s="34"/>
      <c r="J22" s="35"/>
      <c r="M22" s="3" t="s">
        <v>9</v>
      </c>
      <c r="N22" s="33">
        <f>IF(C22&gt;0,C22,"")</f>
      </c>
      <c r="O22" s="34"/>
      <c r="P22" s="34"/>
      <c r="Q22" s="34"/>
      <c r="R22" s="34"/>
      <c r="S22" s="34"/>
      <c r="T22" s="34"/>
      <c r="U22" s="35"/>
    </row>
    <row r="23" spans="2:21" ht="12.75">
      <c r="B23" s="6"/>
      <c r="C23" s="57" t="s">
        <v>15</v>
      </c>
      <c r="D23" s="58"/>
      <c r="E23" s="58"/>
      <c r="F23" s="58"/>
      <c r="G23" s="58"/>
      <c r="H23" s="58"/>
      <c r="I23" s="58"/>
      <c r="J23" s="59"/>
      <c r="M23" s="6"/>
      <c r="N23" s="43" t="str">
        <f>IF(C23&gt;0,C23,"")</f>
        <v>Bericht. HHst. </v>
      </c>
      <c r="O23" s="44"/>
      <c r="P23" s="44"/>
      <c r="Q23" s="44"/>
      <c r="R23" s="44"/>
      <c r="S23" s="44"/>
      <c r="T23" s="44"/>
      <c r="U23" s="45"/>
    </row>
    <row r="24" spans="2:21" ht="12.75">
      <c r="B24" s="6"/>
      <c r="C24" s="57" t="s">
        <v>19</v>
      </c>
      <c r="D24" s="58"/>
      <c r="E24" s="58"/>
      <c r="F24" s="58"/>
      <c r="G24" s="58"/>
      <c r="H24" s="58"/>
      <c r="I24" s="58"/>
      <c r="J24" s="59"/>
      <c r="M24" s="6"/>
      <c r="N24" s="43" t="str">
        <f>IF(C24&gt;0,C24,"")</f>
        <v>Herstellungsbeiträge Entweg etc.</v>
      </c>
      <c r="O24" s="44"/>
      <c r="P24" s="44"/>
      <c r="Q24" s="44"/>
      <c r="R24" s="44"/>
      <c r="S24" s="44"/>
      <c r="T24" s="44"/>
      <c r="U24" s="45"/>
    </row>
    <row r="25" spans="2:21" ht="12.75">
      <c r="B25" s="9"/>
      <c r="C25" s="46"/>
      <c r="D25" s="47"/>
      <c r="E25" s="47"/>
      <c r="F25" s="47"/>
      <c r="G25" s="47"/>
      <c r="H25" s="47"/>
      <c r="I25" s="47"/>
      <c r="J25" s="48"/>
      <c r="M25" s="9"/>
      <c r="N25" s="46">
        <f>IF(C25&gt;0,C25,"")</f>
      </c>
      <c r="O25" s="47"/>
      <c r="P25" s="47"/>
      <c r="Q25" s="47"/>
      <c r="R25" s="47"/>
      <c r="S25" s="47"/>
      <c r="T25" s="47"/>
      <c r="U25" s="48"/>
    </row>
    <row r="26" spans="2:21" ht="12.75">
      <c r="B26" s="7"/>
      <c r="C26" s="32"/>
      <c r="D26" s="32"/>
      <c r="E26" s="32"/>
      <c r="F26" s="32"/>
      <c r="G26" s="32"/>
      <c r="H26" s="32"/>
      <c r="I26" s="32"/>
      <c r="J26" s="32"/>
      <c r="M26" s="7"/>
      <c r="N26" s="32"/>
      <c r="O26" s="32"/>
      <c r="P26" s="32"/>
      <c r="Q26" s="32"/>
      <c r="R26" s="32"/>
      <c r="S26" s="32"/>
      <c r="T26" s="32"/>
      <c r="U26" s="32"/>
    </row>
    <row r="27" ht="12.75">
      <c r="A27" t="s">
        <v>21</v>
      </c>
    </row>
    <row r="29" spans="1:22" ht="12.75">
      <c r="A29" t="s">
        <v>10</v>
      </c>
      <c r="H29" t="s">
        <v>11</v>
      </c>
      <c r="I29" s="49">
        <f ca="1">TODAY()</f>
        <v>40484</v>
      </c>
      <c r="J29" s="50"/>
      <c r="K29" s="50"/>
      <c r="L29" t="s">
        <v>10</v>
      </c>
      <c r="S29" t="s">
        <v>11</v>
      </c>
      <c r="T29" s="49">
        <f ca="1">TODAY()</f>
        <v>40484</v>
      </c>
      <c r="U29" s="50"/>
      <c r="V29" s="50"/>
    </row>
    <row r="31" spans="1:22" ht="12.75">
      <c r="A31" s="1"/>
      <c r="B31" s="1"/>
      <c r="C31" s="1"/>
      <c r="D31" s="1"/>
      <c r="E31" s="7"/>
      <c r="F31" s="7"/>
      <c r="H31" s="1"/>
      <c r="I31" s="1"/>
      <c r="J31" s="1"/>
      <c r="K31" s="1"/>
      <c r="L31" s="1"/>
      <c r="M31" s="1"/>
      <c r="N31" s="1"/>
      <c r="O31" s="1"/>
      <c r="P31" s="7"/>
      <c r="Q31" s="7"/>
      <c r="S31" s="1"/>
      <c r="T31" s="1"/>
      <c r="U31" s="1"/>
      <c r="V31" s="1"/>
    </row>
    <row r="32" spans="8:19" ht="12.75">
      <c r="H32" t="s">
        <v>23</v>
      </c>
      <c r="S32" t="str">
        <f>H32</f>
        <v>xxx, 1. Bürgermeister</v>
      </c>
    </row>
  </sheetData>
  <mergeCells count="22">
    <mergeCell ref="T29:V29"/>
    <mergeCell ref="I29:K29"/>
    <mergeCell ref="J11:K11"/>
    <mergeCell ref="N8:O8"/>
    <mergeCell ref="U11:V11"/>
    <mergeCell ref="O17:P17"/>
    <mergeCell ref="O18:P18"/>
    <mergeCell ref="O19:P19"/>
    <mergeCell ref="N22:U22"/>
    <mergeCell ref="N23:U23"/>
    <mergeCell ref="N24:U24"/>
    <mergeCell ref="C23:J23"/>
    <mergeCell ref="C24:J24"/>
    <mergeCell ref="C25:J25"/>
    <mergeCell ref="N25:U25"/>
    <mergeCell ref="C22:J22"/>
    <mergeCell ref="H9:K9"/>
    <mergeCell ref="S9:V9"/>
    <mergeCell ref="C8:D8"/>
    <mergeCell ref="D17:E17"/>
    <mergeCell ref="D18:E18"/>
    <mergeCell ref="D19:E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"/>
  <sheetViews>
    <sheetView workbookViewId="0" topLeftCell="A1">
      <selection activeCell="A3" sqref="A3"/>
    </sheetView>
  </sheetViews>
  <sheetFormatPr defaultColWidth="11.421875" defaultRowHeight="12.75"/>
  <sheetData>
    <row r="1" spans="1:34" ht="15">
      <c r="A1" s="22">
        <f>Tabelle1!C8</f>
        <v>-6931</v>
      </c>
      <c r="B1" s="23" t="str">
        <f>IF(A1&gt;=1000000000,"nur unter 1 Milliarde",IF(ABS(A1)&lt;1,"null",IF(A1&lt;0,"minus   ","")&amp;IF(D1=0,"",E1)&amp;IF(AND(F1=0,I1=0),"",H1)&amp;IF(K1=0,"",L1)&amp;IF(AND(M1=0,P1=0),"",O1)&amp;IF(R1=0,"",S1)&amp;IF(AND(T1=0,W1=0),"",IF(AND(T1=0,W1=1),"eins",V1))))&amp;IF(AA1=0,"",IF($A$34=1,AB1,AE1))</f>
        <v>minus   sechstausendneunhunderteinunddreißig</v>
      </c>
      <c r="C1" s="24" t="str">
        <f>SUBSTITUTE(SUBSTITUTE(SUBSTITUTE(SUBSTITUTE(SUBSTITUTE(SUBSTITUTE(SUBSTITUTE(SUBSTITUTE(A1,0,"Null   "),1,"Eins   "),2,"Zwei   "),3,"Drei   "),4,"Vier   "),5,"Fünf   "),6,"Sechs   "),7,"Sieben   ")</f>
        <v>-Sechs   9Drei   Eins   </v>
      </c>
      <c r="D1" s="25">
        <f>VALUE(RIGHT(INT(ABS(A1)/100000000)))</f>
        <v>0</v>
      </c>
      <c r="E1" s="26" t="str">
        <f>IF(D1=1,"ein",IF(D1=2,"zwei",IF(D1=3,"drei",IF(D1=4,"vier",IF(D1=5,"fünf",IF(D1=6,"sechs",IF(D1=7,"sieben",IF(D1=8,"acht","neun"))))))))&amp;"hundert"&amp;IF(AND(F1=0,I1=0),"millionen","")</f>
        <v>neunhundertmillionen</v>
      </c>
      <c r="F1" s="25">
        <f>VALUE(RIGHT(INT(ABS(A1)/10000000)))</f>
        <v>0</v>
      </c>
      <c r="G1" s="26" t="str">
        <f>IF(F1=1,"zehn",IF(F1=2,"zwanzig",IF(F1=3,"dreißig",IF(F1=4,"vierzig",IF(F1=5,"fünfzig",IF(F1=6,"sechzig",IF(F1=7,"siebzig",IF(F1=8,"achtzig","neunzig"))))))))</f>
        <v>neunzig</v>
      </c>
      <c r="H1" s="26" t="str">
        <f>IF(AND(F1=0,I1=1),"einemillion",IF(AND(F1=1,I1=1),"elf",IF(AND(F1=1,I1=2),"zwölf",IF(AND(F1=1,I1=6),"sechzehn",IF(AND(F1=1,I1=7),"siebzehn",IF(I1=0,G1,IF(F1=0,J1,J1&amp;IF(F1&gt;1,"und","")&amp;G1))))))&amp;"millionen")</f>
        <v>neunzigmillionen</v>
      </c>
      <c r="I1" s="25">
        <f>VALUE(RIGHT(INT(ABS(A1)/1000000)))</f>
        <v>0</v>
      </c>
      <c r="J1" s="26" t="str">
        <f>IF(I1=1,"ein",IF(I1=2,"zwei",IF(I1=3,"drei",IF(I1=4,"vier",IF(I1=5,"fünf",IF(I1=6,"sechs",IF(I1=7,"sieben",IF(I1=8,"acht","neun"))))))))</f>
        <v>neun</v>
      </c>
      <c r="K1" s="25">
        <f>VALUE(RIGHT(INT(ABS(A1)/100000)))</f>
        <v>0</v>
      </c>
      <c r="L1" s="26" t="str">
        <f>IF(K1=1,"ein",IF(K1=2,"zwei",IF(K1=3,"drei",IF(K1=4,"vier",IF(K1=5,"fünf",IF(K1=6,"sechs",IF(K1=7,"sieben",IF(K1=8,"acht","neun"))))))))&amp;"hundert"&amp;IF(AND(M1=0,P1=0),"tausend","")</f>
        <v>neunhundert</v>
      </c>
      <c r="M1" s="25">
        <f>VALUE(RIGHT(INT(ABS(A1)/10000)))</f>
        <v>0</v>
      </c>
      <c r="N1" s="26" t="str">
        <f>IF(M1=1,"zehn",IF(M1=2,"zwanzig",IF(M1=3,"dreißig",IF(M1=4,"vierzig",IF(M1=5,"fünfzig",IF(M1=6,"sechzig",IF(M1=7,"siebzig",IF(M1=8,"achtzig","neunzig"))))))))</f>
        <v>neunzig</v>
      </c>
      <c r="O1" s="26" t="str">
        <f>IF(AND(M1=1,P1=1),"elf",IF(AND(M1=1,P1=2),"zwölf",IF(AND(M1=1,P1=6),"sechzehn",IF(AND(M1=1,P1=7),"siebzehn",IF(P1=0,N1,IF(M1=0,Q1,Q1&amp;IF(M1&gt;1,"und","")&amp;N1))))))&amp;"tausend"</f>
        <v>sechstausend</v>
      </c>
      <c r="P1" s="25">
        <f>VALUE(RIGHT(INT(ABS(A1)/1000)))</f>
        <v>6</v>
      </c>
      <c r="Q1" s="26" t="str">
        <f>IF(P1=1,"ein",IF(P1=2,"zwei",IF(P1=3,"drei",IF(P1=4,"vier",IF(P1=5,"fünf",IF(P1=6,"sechs",IF(P1=7,"sieben",IF(P1=8,"acht","neun"))))))))</f>
        <v>sechs</v>
      </c>
      <c r="R1" s="25">
        <f>VALUE(RIGHT(INT(ABS(A1)/100)))</f>
        <v>9</v>
      </c>
      <c r="S1" s="26" t="str">
        <f>IF(R1=1,"ein",IF(R1=2,"zwei",IF(R1=3,"drei",IF(R1=4,"vier",IF(R1=5,"fünf",IF(R1=6,"sechs",IF(R1=7,"sieben",IF(R1=8,"acht","neun"))))))))&amp;"hundert"</f>
        <v>neunhundert</v>
      </c>
      <c r="T1" s="25">
        <f>VALUE(RIGHT(INT(ABS(A1)/10)))</f>
        <v>3</v>
      </c>
      <c r="U1" s="26" t="str">
        <f>IF(T1=1,"zehn",IF(T1=2,"zwanzig",IF(T1=3,"dreißig",IF(T1=4,"vierzig",IF(T1=5,"fünfzig",IF(T1=6,"sechzig",IF(T1=7,"siebzig",IF(T1=8,"achtzig","neunzig"))))))))</f>
        <v>dreißig</v>
      </c>
      <c r="V1" s="26" t="str">
        <f>IF(AND(T1=1,W1=1),"elf",IF(AND(T1=1,W1=2),"zwölf",IF(AND(T1=1,W1=6),"sechzehn",IF(AND(T1=1,W1=7),"siebzehn",IF(W1=0,U1,IF(T1=0,X1,X1&amp;IF(T1&gt;1,"und","")&amp;U1))))))</f>
        <v>einunddreißig</v>
      </c>
      <c r="W1" s="25">
        <f>VALUE(RIGHT(INT(ABS(A1))))</f>
        <v>1</v>
      </c>
      <c r="X1" s="26" t="str">
        <f>IF(W1=1,"ein",IF(W1=2,"zwei",IF(W1=3,"drei",IF(W1=4,"vier",IF(W1=5,"fünf",IF(W1=6,"sechs",IF(W1=7,"sieben",IF(W1=8,"acht","neun"))))))))</f>
        <v>ein</v>
      </c>
      <c r="Y1" s="27">
        <f>ABS(100*(MOD(A1,1)-(A1&lt;0)))</f>
        <v>100</v>
      </c>
      <c r="Z1" s="26">
        <f>ROUND(100*(ABS(A1)-INT(ABS(A1))),0)</f>
        <v>0</v>
      </c>
      <c r="AA1" s="28">
        <f>IF($A$34=0,0,ROUND(100*(ABS(A1)-INT(ABS(A1))),0))</f>
        <v>0</v>
      </c>
      <c r="AB1" s="26" t="str">
        <f>TEXT(AA1,"   00")&amp;"/100"</f>
        <v>   00/100</v>
      </c>
      <c r="AC1" s="25">
        <f>VALUE(RIGHT(INT(ABS(AA1)/10)))</f>
        <v>0</v>
      </c>
      <c r="AD1" s="26" t="str">
        <f>IF(AC1=1,"zehn",IF(AC1=2,"zwanzig",IF(AC1=3,"dreißig",IF(AC1=4,"vierzig",IF(AC1=5,"fünfzig",IF(AC1=6,"sechzig",IF(AC1=7,"siebzig",IF(AC1=8,"achtzig","neunzig"))))))))</f>
        <v>neunzig</v>
      </c>
      <c r="AE1" s="26" t="str">
        <f>"    Komma "&amp;IF(AA1&lt;10,"null ","")&amp;IF(AA1=1,"eins",IF(AND(AC1=1,AF1=1),"elf",IF(AND(AC1=1,AF1=2),"zwölf",IF(AND(AC1=1,AF1=6),"sechzehn",IF(AND(AC1=1,AF1=7),"siebzehn",IF(AF1=0,AD1,IF(AC1=0,AG1,AG1&amp;IF(AC1&gt;1,"und","")&amp;AD1)))))))</f>
        <v>    Komma null neunzig</v>
      </c>
      <c r="AF1" s="25">
        <f>VALUE(RIGHT(INT(ABS(AA1))))</f>
        <v>0</v>
      </c>
      <c r="AG1" s="26" t="str">
        <f>IF(AF1=1,"ein",IF(AF1=2,"zwei",IF(AF1=3,"drei",IF(AF1=4,"vier",IF(AF1=5,"fünf",IF(AF1=6,"sechs",IF(AF1=7,"sieben",IF(AF1=8,"acht","neun"))))))))</f>
        <v>neun</v>
      </c>
      <c r="AH1" s="29" t="str">
        <f>IF(A1&lt;0,"minus   ","")&amp;SUBSTITUTE(SUBSTITUTE(SUBSTITUTE(SUBSTITUTE($C$2,8,"Acht   "),9,"Neun   "),",","Komma   "),"-","")</f>
        <v>minus   Sechs   Neun   Drei   Eins   </v>
      </c>
    </row>
    <row r="2" spans="1:33" ht="15">
      <c r="A2" s="22">
        <f>Tabelle1!N8</f>
        <v>6931</v>
      </c>
      <c r="B2" s="23" t="str">
        <f>IF(A2&gt;=1000000000,"nur unter 1 Milliarde",IF(ABS(A2)&lt;1,"null",IF(A2&lt;0,"minus   ","")&amp;IF(D2=0,"",E2)&amp;IF(AND(F2=0,I2=0),"",H2)&amp;IF(K2=0,"",L2)&amp;IF(AND(M2=0,P2=0),"",O2)&amp;IF(R2=0,"",S2)&amp;IF(AND(T2=0,W2=0),"",IF(AND(T2=0,W2=1),"eins",V2))))&amp;IF(AA2=0,"",IF($A$34=1,AB2,AE2))</f>
        <v>sechstausendneunhunderteinunddreißig</v>
      </c>
      <c r="C2" s="24" t="str">
        <f>SUBSTITUTE(SUBSTITUTE(SUBSTITUTE(SUBSTITUTE(SUBSTITUTE(SUBSTITUTE(SUBSTITUTE(SUBSTITUTE(A2,0,"Null   "),1,"Eins   "),2,"Zwei   "),3,"Drei   "),4,"Vier   "),5,"Fünf   "),6,"Sechs   "),7,"Sieben   ")</f>
        <v>Sechs   9Drei   Eins   </v>
      </c>
      <c r="D2" s="25">
        <f>VALUE(RIGHT(INT(ABS(A2)/100000000)))</f>
        <v>0</v>
      </c>
      <c r="E2" s="26" t="str">
        <f>IF(D2=1,"ein",IF(D2=2,"zwei",IF(D2=3,"drei",IF(D2=4,"vier",IF(D2=5,"fünf",IF(D2=6,"sechs",IF(D2=7,"sieben",IF(D2=8,"acht","neun"))))))))&amp;"hundert"&amp;IF(AND(F2=0,I2=0),"millionen","")</f>
        <v>neunhundertmillionen</v>
      </c>
      <c r="F2" s="25">
        <f>VALUE(RIGHT(INT(ABS(A2)/10000000)))</f>
        <v>0</v>
      </c>
      <c r="G2" s="26" t="str">
        <f>IF(F2=1,"zehn",IF(F2=2,"zwanzig",IF(F2=3,"dreißig",IF(F2=4,"vierzig",IF(F2=5,"fünfzig",IF(F2=6,"sechzig",IF(F2=7,"siebzig",IF(F2=8,"achtzig","neunzig"))))))))</f>
        <v>neunzig</v>
      </c>
      <c r="H2" s="26" t="str">
        <f>IF(AND(F2=0,I2=1),"einemillion",IF(AND(F2=1,I2=1),"elf",IF(AND(F2=1,I2=2),"zwölf",IF(AND(F2=1,I2=6),"sechzehn",IF(AND(F2=1,I2=7),"siebzehn",IF(I2=0,G2,IF(F2=0,J2,J2&amp;IF(F2&gt;1,"und","")&amp;G2))))))&amp;"millionen")</f>
        <v>neunzigmillionen</v>
      </c>
      <c r="I2" s="25">
        <f>VALUE(RIGHT(INT(ABS(A2)/1000000)))</f>
        <v>0</v>
      </c>
      <c r="J2" s="26" t="str">
        <f>IF(I2=1,"ein",IF(I2=2,"zwei",IF(I2=3,"drei",IF(I2=4,"vier",IF(I2=5,"fünf",IF(I2=6,"sechs",IF(I2=7,"sieben",IF(I2=8,"acht","neun"))))))))</f>
        <v>neun</v>
      </c>
      <c r="K2" s="25">
        <f>VALUE(RIGHT(INT(ABS(A2)/100000)))</f>
        <v>0</v>
      </c>
      <c r="L2" s="26" t="str">
        <f>IF(K2=1,"ein",IF(K2=2,"zwei",IF(K2=3,"drei",IF(K2=4,"vier",IF(K2=5,"fünf",IF(K2=6,"sechs",IF(K2=7,"sieben",IF(K2=8,"acht","neun"))))))))&amp;"hundert"&amp;IF(AND(M2=0,P2=0),"tausend","")</f>
        <v>neunhundert</v>
      </c>
      <c r="M2" s="25">
        <f>VALUE(RIGHT(INT(ABS(A2)/10000)))</f>
        <v>0</v>
      </c>
      <c r="N2" s="26" t="str">
        <f>IF(M2=1,"zehn",IF(M2=2,"zwanzig",IF(M2=3,"dreißig",IF(M2=4,"vierzig",IF(M2=5,"fünfzig",IF(M2=6,"sechzig",IF(M2=7,"siebzig",IF(M2=8,"achtzig","neunzig"))))))))</f>
        <v>neunzig</v>
      </c>
      <c r="O2" s="26" t="str">
        <f>IF(AND(M2=1,P2=1),"elf",IF(AND(M2=1,P2=2),"zwölf",IF(AND(M2=1,P2=6),"sechzehn",IF(AND(M2=1,P2=7),"siebzehn",IF(P2=0,N2,IF(M2=0,Q2,Q2&amp;IF(M2&gt;1,"und","")&amp;N2))))))&amp;"tausend"</f>
        <v>sechstausend</v>
      </c>
      <c r="P2" s="25">
        <f>VALUE(RIGHT(INT(ABS(A2)/1000)))</f>
        <v>6</v>
      </c>
      <c r="Q2" s="26" t="str">
        <f>IF(P2=1,"ein",IF(P2=2,"zwei",IF(P2=3,"drei",IF(P2=4,"vier",IF(P2=5,"fünf",IF(P2=6,"sechs",IF(P2=7,"sieben",IF(P2=8,"acht","neun"))))))))</f>
        <v>sechs</v>
      </c>
      <c r="R2" s="25">
        <f>VALUE(RIGHT(INT(ABS(A2)/100)))</f>
        <v>9</v>
      </c>
      <c r="S2" s="26" t="str">
        <f>IF(R2=1,"ein",IF(R2=2,"zwei",IF(R2=3,"drei",IF(R2=4,"vier",IF(R2=5,"fünf",IF(R2=6,"sechs",IF(R2=7,"sieben",IF(R2=8,"acht","neun"))))))))&amp;"hundert"</f>
        <v>neunhundert</v>
      </c>
      <c r="T2" s="25">
        <f>VALUE(RIGHT(INT(ABS(A2)/10)))</f>
        <v>3</v>
      </c>
      <c r="U2" s="26" t="str">
        <f>IF(T2=1,"zehn",IF(T2=2,"zwanzig",IF(T2=3,"dreißig",IF(T2=4,"vierzig",IF(T2=5,"fünfzig",IF(T2=6,"sechzig",IF(T2=7,"siebzig",IF(T2=8,"achtzig","neunzig"))))))))</f>
        <v>dreißig</v>
      </c>
      <c r="V2" s="26" t="str">
        <f>IF(AND(T2=1,W2=1),"elf",IF(AND(T2=1,W2=2),"zwölf",IF(AND(T2=1,W2=6),"sechzehn",IF(AND(T2=1,W2=7),"siebzehn",IF(W2=0,U2,IF(T2=0,X2,X2&amp;IF(T2&gt;1,"und","")&amp;U2))))))</f>
        <v>einunddreißig</v>
      </c>
      <c r="W2" s="25">
        <f>VALUE(RIGHT(INT(ABS(A2))))</f>
        <v>1</v>
      </c>
      <c r="X2" s="26" t="str">
        <f>IF(W2=1,"ein",IF(W2=2,"zwei",IF(W2=3,"drei",IF(W2=4,"vier",IF(W2=5,"fünf",IF(W2=6,"sechs",IF(W2=7,"sieben",IF(W2=8,"acht","neun"))))))))</f>
        <v>ein</v>
      </c>
      <c r="Y2" s="27">
        <f>ABS(100*(MOD(A2,1)-(A2&lt;0)))</f>
        <v>0</v>
      </c>
      <c r="Z2" s="26">
        <f>ROUND(100*(ABS(A2)-INT(ABS(A2))),0)</f>
        <v>0</v>
      </c>
      <c r="AA2" s="28">
        <f>IF($A$34=0,0,ROUND(100*(ABS(A2)-INT(ABS(A2))),0))</f>
        <v>0</v>
      </c>
      <c r="AB2" s="26" t="str">
        <f>TEXT(AA2,"   00")&amp;"/100"</f>
        <v>   00/100</v>
      </c>
      <c r="AC2" s="25">
        <f>VALUE(RIGHT(INT(ABS(AA2)/10)))</f>
        <v>0</v>
      </c>
      <c r="AD2" s="26" t="str">
        <f>IF(AC2=1,"zehn",IF(AC2=2,"zwanzig",IF(AC2=3,"dreißig",IF(AC2=4,"vierzig",IF(AC2=5,"fünfzig",IF(AC2=6,"sechzig",IF(AC2=7,"siebzig",IF(AC2=8,"achtzig","neunzig"))))))))</f>
        <v>neunzig</v>
      </c>
      <c r="AE2" s="26" t="str">
        <f>"    Komma "&amp;IF(AA2&lt;10,"null ","")&amp;IF(AA2=1,"eins",IF(AND(AC2=1,AF2=1),"elf",IF(AND(AC2=1,AF2=2),"zwölf",IF(AND(AC2=1,AF2=6),"sechzehn",IF(AND(AC2=1,AF2=7),"siebzehn",IF(AF2=0,AD2,IF(AC2=0,AG2,AG2&amp;IF(AC2&gt;1,"und","")&amp;AD2)))))))</f>
        <v>    Komma null neunzig</v>
      </c>
      <c r="AF2" s="25">
        <f>VALUE(RIGHT(INT(ABS(AA2))))</f>
        <v>0</v>
      </c>
      <c r="AG2" s="26" t="str">
        <f>IF(AF2=1,"ein",IF(AF2=2,"zwei",IF(AF2=3,"drei",IF(AF2=4,"vier",IF(AF2=5,"fünf",IF(AF2=6,"sechs",IF(AF2=7,"sieben",IF(AF2=8,"acht","neun"))))))))</f>
        <v>neun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Markt Hofkirchen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a_lukas</dc:creator>
  <cp:keywords/>
  <dc:description/>
  <cp:lastModifiedBy>a_lukas</cp:lastModifiedBy>
  <cp:lastPrinted>2010-09-30T06:01:34Z</cp:lastPrinted>
  <dcterms:created xsi:type="dcterms:W3CDTF">2005-08-30T12:29:19Z</dcterms:created>
  <dcterms:modified xsi:type="dcterms:W3CDTF">2010-11-02T15:23:53Z</dcterms:modified>
  <cp:category/>
  <cp:version/>
  <cp:contentType/>
  <cp:contentStatus/>
</cp:coreProperties>
</file>